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</sheets>
  <definedNames>
    <definedName name="_xlnm.Print_Area" localSheetId="0">'Foglio1'!$A$1:$M$40</definedName>
    <definedName name="Excel_BuiltIn_Print_Area" localSheetId="0">('Foglio1'!$B$43,'Foglio1'!$B$43)</definedName>
  </definedNames>
  <calcPr fullCalcOnLoad="1"/>
</workbook>
</file>

<file path=xl/sharedStrings.xml><?xml version="1.0" encoding="utf-8"?>
<sst xmlns="http://schemas.openxmlformats.org/spreadsheetml/2006/main" count="45" uniqueCount="30">
  <si>
    <t>Bilancio Comune di Arenzano</t>
  </si>
  <si>
    <t>Entrate</t>
  </si>
  <si>
    <t>Competenza</t>
  </si>
  <si>
    <t>Titolo I</t>
  </si>
  <si>
    <t>Entrate Tributarie</t>
  </si>
  <si>
    <t>Titolo II</t>
  </si>
  <si>
    <t>Entrate derivanti da trasferimenti correnti</t>
  </si>
  <si>
    <t>Titolo III</t>
  </si>
  <si>
    <t>Entrate Extratributarie</t>
  </si>
  <si>
    <t>Titolo IV</t>
  </si>
  <si>
    <t>Entrate da alienazioni, trasferimenti, riscossioni</t>
  </si>
  <si>
    <t>Totale entrate finali</t>
  </si>
  <si>
    <t>Titolo V</t>
  </si>
  <si>
    <t>Entrate derivanti da accensione di prestiti</t>
  </si>
  <si>
    <t>Titolo VI</t>
  </si>
  <si>
    <t>Entrate derivanti da servizi per conto terzi</t>
  </si>
  <si>
    <t>Totale</t>
  </si>
  <si>
    <t>Fondo Pluriennale Vincolato di parte corrente</t>
  </si>
  <si>
    <t>Fondo Pluriennale Vincolato di parte capitale</t>
  </si>
  <si>
    <t>Avanzo di Amministrazione</t>
  </si>
  <si>
    <t>Totale complessivo entrate</t>
  </si>
  <si>
    <t>Fondo cassa al 1° gennaio</t>
  </si>
  <si>
    <t>Spesa</t>
  </si>
  <si>
    <t>Spese correnti</t>
  </si>
  <si>
    <t>Spese in conto capitale</t>
  </si>
  <si>
    <t>Totale spese finali</t>
  </si>
  <si>
    <t>Spese per il rimborso di prestiti</t>
  </si>
  <si>
    <t>Spese per servizi per conto di terzi</t>
  </si>
  <si>
    <t>Disavanzo di amministrazione</t>
  </si>
  <si>
    <t>Totale complessivo spese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</si>
</sst>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]\ #,##0.00\ ;\-[$€]\ #,##0.00\ ;[$€]&quot; -&quot;00\ ;@\ "/>
    <numFmt numFmtId="166" formatCode="#,##0.00"/>
  </numFmts>
  <fonts count="3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166" fontId="0" fillId="0" borderId="0" xfId="20" applyNumberFormat="1" applyFill="1" applyBorder="1" applyAlignment="1" applyProtection="1">
      <alignment horizontal="center"/>
      <protection/>
    </xf>
    <xf numFmtId="164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0" xfId="20" applyNumberFormat="1" applyFont="1" applyFill="1" applyBorder="1" applyAlignment="1" applyProtection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Valut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81" zoomScaleNormal="81" workbookViewId="0" topLeftCell="B4">
      <selection activeCell="M19" sqref="M19"/>
    </sheetView>
  </sheetViews>
  <sheetFormatPr defaultColWidth="10.28125" defaultRowHeight="12.75"/>
  <cols>
    <col min="1" max="1" width="11.57421875" style="0" customWidth="1"/>
    <col min="2" max="2" width="45.140625" style="0" customWidth="1"/>
    <col min="3" max="3" width="14.57421875" style="0" customWidth="1"/>
    <col min="4" max="4" width="14.140625" style="0" customWidth="1"/>
    <col min="5" max="5" width="15.00390625" style="0" customWidth="1"/>
    <col min="6" max="6" width="14.57421875" style="0" customWidth="1"/>
    <col min="7" max="7" width="14.28125" style="0" customWidth="1"/>
    <col min="8" max="8" width="15.7109375" style="0" customWidth="1"/>
    <col min="9" max="9" width="14.140625" style="0" customWidth="1"/>
    <col min="10" max="10" width="14.28125" style="0" customWidth="1"/>
    <col min="11" max="11" width="15.28125" style="0" customWidth="1"/>
    <col min="12" max="12" width="14.00390625" style="0" customWidth="1"/>
    <col min="13" max="13" width="14.7109375" style="0" customWidth="1"/>
    <col min="14" max="16384" width="11.57421875" style="0" customWidth="1"/>
  </cols>
  <sheetData>
    <row r="1" spans="1:3" ht="15">
      <c r="A1" s="1" t="s">
        <v>0</v>
      </c>
      <c r="B1" s="1"/>
      <c r="C1" s="1"/>
    </row>
    <row r="3" spans="3:13" ht="12.75">
      <c r="C3" s="2">
        <v>2006</v>
      </c>
      <c r="D3" s="2">
        <v>2007</v>
      </c>
      <c r="E3" s="2">
        <v>2008</v>
      </c>
      <c r="F3" s="2">
        <v>2009</v>
      </c>
      <c r="G3" s="2">
        <v>2010</v>
      </c>
      <c r="H3" s="2">
        <v>2011</v>
      </c>
      <c r="I3" s="2">
        <v>2012</v>
      </c>
      <c r="J3" s="2">
        <v>2013</v>
      </c>
      <c r="K3" s="2">
        <v>2014</v>
      </c>
      <c r="L3" s="2">
        <v>2015</v>
      </c>
      <c r="M3" s="2">
        <v>2016</v>
      </c>
    </row>
    <row r="5" spans="2:13" ht="14.25">
      <c r="B5" s="2" t="s">
        <v>1</v>
      </c>
      <c r="C5" s="2" t="s">
        <v>2</v>
      </c>
      <c r="D5" s="2" t="s">
        <v>2</v>
      </c>
      <c r="E5" s="2" t="s">
        <v>2</v>
      </c>
      <c r="F5" s="2" t="s">
        <v>2</v>
      </c>
      <c r="G5" s="2" t="s">
        <v>2</v>
      </c>
      <c r="H5" s="2" t="s">
        <v>2</v>
      </c>
      <c r="I5" s="2" t="s">
        <v>2</v>
      </c>
      <c r="J5" s="2" t="s">
        <v>2</v>
      </c>
      <c r="K5" s="2" t="s">
        <v>2</v>
      </c>
      <c r="L5" s="2" t="s">
        <v>2</v>
      </c>
      <c r="M5" s="2" t="s">
        <v>2</v>
      </c>
    </row>
    <row r="7" spans="1:13" ht="14.25">
      <c r="A7" t="s">
        <v>3</v>
      </c>
      <c r="B7" t="s">
        <v>4</v>
      </c>
      <c r="C7" s="3">
        <v>8061800</v>
      </c>
      <c r="D7" s="3">
        <v>7566782.46</v>
      </c>
      <c r="E7" s="3">
        <v>5701200</v>
      </c>
      <c r="F7" s="3">
        <v>5794300</v>
      </c>
      <c r="G7" s="3">
        <v>5792450</v>
      </c>
      <c r="H7" s="3">
        <v>7952995.49</v>
      </c>
      <c r="I7" s="3">
        <v>9203789.8</v>
      </c>
      <c r="J7" s="3">
        <v>15658944.2</v>
      </c>
      <c r="K7" s="3">
        <v>12717334.7</v>
      </c>
      <c r="L7" s="4">
        <v>13365023.05</v>
      </c>
      <c r="M7" s="3">
        <f>13095649.69</f>
        <v>13095649.69</v>
      </c>
    </row>
    <row r="8" spans="1:13" ht="14.25">
      <c r="A8" t="s">
        <v>5</v>
      </c>
      <c r="B8" t="s">
        <v>6</v>
      </c>
      <c r="C8" s="3">
        <v>785452</v>
      </c>
      <c r="D8" s="3">
        <v>943118.84</v>
      </c>
      <c r="E8" s="3">
        <v>3005760</v>
      </c>
      <c r="F8" s="3">
        <v>3044053.4</v>
      </c>
      <c r="G8" s="3">
        <v>2823176.89</v>
      </c>
      <c r="H8" s="3">
        <v>580665.17</v>
      </c>
      <c r="I8" s="3">
        <v>435761.71</v>
      </c>
      <c r="J8" s="3">
        <v>1482369.88</v>
      </c>
      <c r="K8" s="3">
        <v>1524099</v>
      </c>
      <c r="L8" s="4">
        <v>560737.48</v>
      </c>
      <c r="M8" s="3">
        <f>597303.51</f>
        <v>597303.51</v>
      </c>
    </row>
    <row r="9" spans="1:13" ht="14.25">
      <c r="A9" t="s">
        <v>7</v>
      </c>
      <c r="B9" t="s">
        <v>8</v>
      </c>
      <c r="C9" s="3">
        <v>2079224</v>
      </c>
      <c r="D9" s="3">
        <v>2402974</v>
      </c>
      <c r="E9" s="3">
        <v>2721274</v>
      </c>
      <c r="F9" s="3">
        <v>2953354</v>
      </c>
      <c r="G9" s="3">
        <v>3464903</v>
      </c>
      <c r="H9" s="3">
        <v>2888866</v>
      </c>
      <c r="I9" s="3">
        <v>2581478.29</v>
      </c>
      <c r="J9" s="3">
        <v>2532686.98</v>
      </c>
      <c r="K9" s="3">
        <v>2415830</v>
      </c>
      <c r="L9" s="4">
        <v>2765826.33</v>
      </c>
      <c r="M9" s="3">
        <f>2848896.42</f>
        <v>2848896.42</v>
      </c>
    </row>
    <row r="10" spans="1:13" ht="14.25">
      <c r="A10" t="s">
        <v>9</v>
      </c>
      <c r="B10" t="s">
        <v>10</v>
      </c>
      <c r="C10" s="3">
        <v>1386968</v>
      </c>
      <c r="D10" s="3">
        <v>240843.2</v>
      </c>
      <c r="E10" s="3">
        <v>1226250</v>
      </c>
      <c r="F10" s="3">
        <v>1339500</v>
      </c>
      <c r="G10" s="3">
        <v>2893700</v>
      </c>
      <c r="H10" s="3">
        <v>573000</v>
      </c>
      <c r="I10" s="3">
        <v>519507</v>
      </c>
      <c r="J10" s="3">
        <v>5199348</v>
      </c>
      <c r="K10" s="3">
        <v>1678600</v>
      </c>
      <c r="L10" s="4">
        <v>2400421.05</v>
      </c>
      <c r="M10" s="3">
        <f>2936951.74</f>
        <v>2936951.74</v>
      </c>
    </row>
    <row r="11" spans="3:13" ht="12.7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2:13" ht="14.25">
      <c r="B12" s="5" t="s">
        <v>11</v>
      </c>
      <c r="C12" s="6">
        <f>SUM(C7:C11)</f>
        <v>12313444</v>
      </c>
      <c r="D12" s="6">
        <f>SUM(D7:D11)</f>
        <v>11153718.5</v>
      </c>
      <c r="E12" s="6">
        <f>SUM(E7:E11)</f>
        <v>12654484</v>
      </c>
      <c r="F12" s="6">
        <f>SUM(F7:F11)</f>
        <v>13131207.4</v>
      </c>
      <c r="G12" s="6">
        <f>SUM(G7:G11)</f>
        <v>14974229.89</v>
      </c>
      <c r="H12" s="6">
        <f>SUM(H7:H11)</f>
        <v>11995526.66</v>
      </c>
      <c r="I12" s="6">
        <f>SUM(I7:I11)</f>
        <v>12740536.8</v>
      </c>
      <c r="J12" s="6">
        <f>SUM(J7:J11)</f>
        <v>24873349.06</v>
      </c>
      <c r="K12" s="6">
        <f>SUM(K7:K11)</f>
        <v>18335863.7</v>
      </c>
      <c r="L12" s="6">
        <f>SUM(L7:L11)</f>
        <v>19092007.91</v>
      </c>
      <c r="M12" s="6">
        <f>SUM(M7:M11)</f>
        <v>19478801.36</v>
      </c>
    </row>
    <row r="13" spans="1:13" ht="12.75">
      <c r="A13" t="s">
        <v>12</v>
      </c>
      <c r="B13" t="s">
        <v>13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3522000</v>
      </c>
      <c r="J13" s="3">
        <v>10300</v>
      </c>
      <c r="K13" s="3">
        <v>0</v>
      </c>
      <c r="L13" s="3">
        <v>0</v>
      </c>
      <c r="M13" s="3">
        <v>0</v>
      </c>
    </row>
    <row r="14" spans="1:13" ht="14.25">
      <c r="A14" t="s">
        <v>14</v>
      </c>
      <c r="B14" t="s">
        <v>15</v>
      </c>
      <c r="C14" s="3">
        <v>1567000</v>
      </c>
      <c r="D14" s="3">
        <v>1707000</v>
      </c>
      <c r="E14" s="3">
        <v>1821000</v>
      </c>
      <c r="F14" s="3">
        <v>1821000</v>
      </c>
      <c r="G14" s="3">
        <v>1821000</v>
      </c>
      <c r="H14" s="3">
        <v>1821000</v>
      </c>
      <c r="I14" s="3">
        <v>1821000</v>
      </c>
      <c r="J14" s="3">
        <v>1821000</v>
      </c>
      <c r="K14" s="3">
        <v>2621000</v>
      </c>
      <c r="L14" s="4">
        <v>1778090.24</v>
      </c>
      <c r="M14" s="3">
        <f>10134.8</f>
        <v>10134.8</v>
      </c>
    </row>
    <row r="15" spans="3:13" ht="12.75"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2:13" ht="14.25">
      <c r="B16" s="5" t="s">
        <v>16</v>
      </c>
      <c r="C16" s="6">
        <f>SUM(C12:C15)</f>
        <v>13880444</v>
      </c>
      <c r="D16" s="6">
        <f>SUM(D12:D15)</f>
        <v>12860718.5</v>
      </c>
      <c r="E16" s="6">
        <f>SUM(E12:E15)</f>
        <v>14475484</v>
      </c>
      <c r="F16" s="6">
        <f>SUM(F12:F15)</f>
        <v>14952207.4</v>
      </c>
      <c r="G16" s="6">
        <f>SUM(G12:G15)</f>
        <v>16795229.89</v>
      </c>
      <c r="H16" s="6">
        <f>SUM(H12:H15)</f>
        <v>13816526.66</v>
      </c>
      <c r="I16" s="6">
        <f>SUM(I12:I15)</f>
        <v>18083536.8</v>
      </c>
      <c r="J16" s="6">
        <f>SUM(J12:J15)</f>
        <v>26704649.06</v>
      </c>
      <c r="K16" s="6">
        <f>SUM(K12:K15)</f>
        <v>20956863.7</v>
      </c>
      <c r="L16" s="6">
        <f>SUM(L12:L15)</f>
        <v>20870098.15</v>
      </c>
      <c r="M16" s="6">
        <f>SUM(M12:M15)</f>
        <v>19488936.16</v>
      </c>
    </row>
    <row r="17" spans="1:13" ht="12.75">
      <c r="A17" t="s">
        <v>17</v>
      </c>
      <c r="B17" s="5"/>
      <c r="C17" s="7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7">
        <v>270816.44</v>
      </c>
      <c r="M17" s="3">
        <f>213001.78</f>
        <v>213001.78</v>
      </c>
    </row>
    <row r="18" spans="1:13" ht="12.75">
      <c r="A18" t="s">
        <v>18</v>
      </c>
      <c r="B18" s="5"/>
      <c r="C18" s="7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7">
        <v>1627351.25</v>
      </c>
      <c r="M18" s="3">
        <f>6205648.81</f>
        <v>6205648.81</v>
      </c>
    </row>
    <row r="19" spans="1:13" ht="12.75">
      <c r="A19" t="s">
        <v>19</v>
      </c>
      <c r="C19" s="3">
        <v>0</v>
      </c>
      <c r="D19" s="3">
        <v>400000</v>
      </c>
      <c r="E19" s="3">
        <v>2409425.5</v>
      </c>
      <c r="F19" s="3">
        <v>2067564.07</v>
      </c>
      <c r="G19" s="3">
        <v>1608258.44</v>
      </c>
      <c r="H19" s="3">
        <v>1620000</v>
      </c>
      <c r="I19" s="3">
        <v>2241000</v>
      </c>
      <c r="J19" s="3">
        <v>6015762.37</v>
      </c>
      <c r="K19" s="3">
        <v>2146645.19</v>
      </c>
      <c r="L19" s="3">
        <v>5409184.26</v>
      </c>
      <c r="M19" s="3">
        <f>597302.36</f>
        <v>597302.36</v>
      </c>
    </row>
    <row r="20" spans="3:13" ht="12.75"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2:13" ht="14.25">
      <c r="B21" s="5" t="s">
        <v>20</v>
      </c>
      <c r="C21" s="6">
        <f>SUM(C16:C20)</f>
        <v>13880444</v>
      </c>
      <c r="D21" s="6">
        <f>SUM(D16:D20)</f>
        <v>13260718.5</v>
      </c>
      <c r="E21" s="6">
        <f>SUM(E16:E20)</f>
        <v>16884909.5</v>
      </c>
      <c r="F21" s="6">
        <f>SUM(F16:F20)</f>
        <v>17019771.47</v>
      </c>
      <c r="G21" s="6">
        <f>SUM(G16:G20)</f>
        <v>18403488.330000002</v>
      </c>
      <c r="H21" s="6">
        <f>SUM(H16:H20)</f>
        <v>15436526.66</v>
      </c>
      <c r="I21" s="6">
        <f>SUM(I16:I20)</f>
        <v>20324536.8</v>
      </c>
      <c r="J21" s="6">
        <f>SUM(J16:J20)</f>
        <v>32720411.43</v>
      </c>
      <c r="K21" s="6">
        <f>SUM(K16:K20)</f>
        <v>23103508.89</v>
      </c>
      <c r="L21" s="6">
        <f>SUM(L16:L20)</f>
        <v>28177450.099999998</v>
      </c>
      <c r="M21" s="6">
        <f>SUM(M16:M20)</f>
        <v>26504889.11</v>
      </c>
    </row>
    <row r="22" spans="3:13" ht="12.7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2:13" ht="14.25">
      <c r="B23" s="5" t="s">
        <v>21</v>
      </c>
      <c r="C23" s="3"/>
      <c r="D23" s="6">
        <f>8550149.95</f>
        <v>8550149.95</v>
      </c>
      <c r="E23" s="6">
        <v>9737841.44</v>
      </c>
      <c r="F23" s="6">
        <v>9451340.37</v>
      </c>
      <c r="G23" s="6">
        <v>9003600.92</v>
      </c>
      <c r="H23" s="6">
        <v>11750586.7</v>
      </c>
      <c r="I23" s="6">
        <v>11952383.3</v>
      </c>
      <c r="J23" s="6">
        <v>13347546.39</v>
      </c>
      <c r="K23" s="6">
        <v>10290543.4</v>
      </c>
      <c r="L23" s="6">
        <v>12692685.21</v>
      </c>
      <c r="M23" s="6">
        <f>14322723.21</f>
        <v>14322723.21</v>
      </c>
    </row>
    <row r="24" spans="3:13" ht="14.25"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3:13" ht="12.75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2:13" ht="12.75">
      <c r="B26" s="2" t="s">
        <v>22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3:13" ht="12.75"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t="s">
        <v>3</v>
      </c>
      <c r="B28" t="s">
        <v>23</v>
      </c>
      <c r="C28" s="3">
        <v>10563005.42</v>
      </c>
      <c r="D28" s="3">
        <v>10349067.3</v>
      </c>
      <c r="E28" s="3">
        <v>11079115.66</v>
      </c>
      <c r="F28" s="3">
        <v>11263291.86</v>
      </c>
      <c r="G28" s="3">
        <v>11469567.83</v>
      </c>
      <c r="H28" s="3">
        <v>10713166.66</v>
      </c>
      <c r="I28" s="3">
        <v>11520004.8</v>
      </c>
      <c r="J28" s="3">
        <v>18848391.64</v>
      </c>
      <c r="K28" s="3">
        <v>16010704.7</v>
      </c>
      <c r="L28" s="8">
        <v>14762668.94</v>
      </c>
      <c r="M28" s="3">
        <f>15716677.62</f>
        <v>15716677.62</v>
      </c>
    </row>
    <row r="29" spans="1:13" ht="14.25">
      <c r="A29" t="s">
        <v>5</v>
      </c>
      <c r="B29" t="s">
        <v>24</v>
      </c>
      <c r="C29" s="3">
        <v>1208938.58</v>
      </c>
      <c r="D29" s="3">
        <v>628133.29</v>
      </c>
      <c r="E29" s="3">
        <v>1953540</v>
      </c>
      <c r="F29" s="3">
        <v>3211734.58</v>
      </c>
      <c r="G29" s="3">
        <v>4524050.5</v>
      </c>
      <c r="H29" s="3">
        <v>2270000</v>
      </c>
      <c r="I29" s="3">
        <v>6349507</v>
      </c>
      <c r="J29" s="3">
        <v>7960128.99</v>
      </c>
      <c r="K29" s="3">
        <v>3868704.19</v>
      </c>
      <c r="L29" s="8">
        <v>8643113.84</v>
      </c>
      <c r="M29" s="3">
        <f>10453022.11</f>
        <v>10453022.11</v>
      </c>
    </row>
    <row r="30" spans="3:13" ht="14.2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4.25">
      <c r="B31" s="5" t="s">
        <v>25</v>
      </c>
      <c r="C31" s="6">
        <f>SUM(C28:C30)</f>
        <v>11771944</v>
      </c>
      <c r="D31" s="6">
        <f>SUM(D28:D30)</f>
        <v>10977200.59</v>
      </c>
      <c r="E31" s="6">
        <f>SUM(E28:E30)</f>
        <v>13032655.66</v>
      </c>
      <c r="F31" s="6">
        <f>SUM(F28:F30)</f>
        <v>14475026.44</v>
      </c>
      <c r="G31" s="6">
        <f>SUM(G28:G30)</f>
        <v>15993618.33</v>
      </c>
      <c r="H31" s="6">
        <f>SUM(H28:H30)</f>
        <v>12983166.66</v>
      </c>
      <c r="I31" s="6">
        <f>SUM(I28:I30)</f>
        <v>17869511.8</v>
      </c>
      <c r="J31" s="6">
        <f>SUM(J28:J30)</f>
        <v>26808520.630000003</v>
      </c>
      <c r="K31" s="6">
        <f>SUM(K28:K30)</f>
        <v>19879408.89</v>
      </c>
      <c r="L31" s="6">
        <f>SUM(L28:L30)</f>
        <v>23405782.78</v>
      </c>
      <c r="M31" s="6">
        <f>SUM(M28:M30)</f>
        <v>26169699.729999997</v>
      </c>
    </row>
    <row r="32" spans="1:13" ht="14.25">
      <c r="A32" t="s">
        <v>7</v>
      </c>
      <c r="B32" t="s">
        <v>26</v>
      </c>
      <c r="C32" s="3">
        <v>541500</v>
      </c>
      <c r="D32" s="3">
        <v>576518</v>
      </c>
      <c r="E32" s="3">
        <v>2031253.84</v>
      </c>
      <c r="F32" s="3">
        <v>723745.03</v>
      </c>
      <c r="G32" s="3">
        <v>588870</v>
      </c>
      <c r="H32" s="3">
        <v>632360</v>
      </c>
      <c r="I32" s="3">
        <v>634025</v>
      </c>
      <c r="J32" s="3">
        <v>4090890.8</v>
      </c>
      <c r="K32" s="3">
        <v>603100</v>
      </c>
      <c r="L32" s="8">
        <v>639346.9</v>
      </c>
      <c r="M32" s="3">
        <f>451670</f>
        <v>451670</v>
      </c>
    </row>
    <row r="33" spans="1:13" ht="14.25">
      <c r="A33" t="s">
        <v>9</v>
      </c>
      <c r="B33" t="s">
        <v>27</v>
      </c>
      <c r="C33" s="3">
        <v>1567000</v>
      </c>
      <c r="D33" s="3">
        <v>1707000</v>
      </c>
      <c r="E33" s="3">
        <v>1821000</v>
      </c>
      <c r="F33" s="3">
        <v>1821000</v>
      </c>
      <c r="G33" s="3">
        <v>1821000</v>
      </c>
      <c r="H33" s="3">
        <v>1821000</v>
      </c>
      <c r="I33" s="3">
        <v>1821000</v>
      </c>
      <c r="J33" s="3">
        <v>1821000</v>
      </c>
      <c r="K33" s="3">
        <v>2621000</v>
      </c>
      <c r="L33" s="8">
        <v>1778090.24</v>
      </c>
      <c r="M33" s="3">
        <f>4112925</f>
        <v>4112925</v>
      </c>
    </row>
    <row r="34" spans="3:12" ht="12.7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3" ht="14.25">
      <c r="B35" s="5" t="s">
        <v>16</v>
      </c>
      <c r="C35" s="6">
        <f>SUM(C31:C34)</f>
        <v>13880444</v>
      </c>
      <c r="D35" s="6">
        <f>SUM(D31:D34)</f>
        <v>13260718.59</v>
      </c>
      <c r="E35" s="6">
        <f>SUM(E31:E34)</f>
        <v>16884909.5</v>
      </c>
      <c r="F35" s="6">
        <f>SUM(F31:F34)</f>
        <v>17019771.47</v>
      </c>
      <c r="G35" s="6">
        <f>SUM(G31:G34)</f>
        <v>18403488.33</v>
      </c>
      <c r="H35" s="6">
        <f>SUM(H31:H34)</f>
        <v>15436526.66</v>
      </c>
      <c r="I35" s="6">
        <f>SUM(I31:I34)</f>
        <v>20324536.8</v>
      </c>
      <c r="J35" s="6">
        <f>SUM(J31:J34)</f>
        <v>32720411.430000003</v>
      </c>
      <c r="K35" s="6">
        <f>SUM(K31:K34)</f>
        <v>23103508.89</v>
      </c>
      <c r="L35" s="6">
        <f>SUM(L31:L34)</f>
        <v>25823219.92</v>
      </c>
      <c r="M35" s="6">
        <f>SUM(M31:M34)</f>
        <v>30734294.729999997</v>
      </c>
    </row>
    <row r="36" spans="2:12" ht="14.25">
      <c r="B36" s="5"/>
      <c r="C36" s="6"/>
      <c r="D36" s="6"/>
      <c r="E36" s="6"/>
      <c r="F36" s="6"/>
      <c r="G36" s="3"/>
      <c r="H36" s="3"/>
      <c r="I36" s="3"/>
      <c r="J36" s="3"/>
      <c r="K36" s="3"/>
      <c r="L36" s="3"/>
    </row>
    <row r="37" spans="1:13" ht="14.25">
      <c r="A37" t="s">
        <v>28</v>
      </c>
      <c r="B37" s="5"/>
      <c r="C37" s="7"/>
      <c r="D37" s="7">
        <v>0</v>
      </c>
      <c r="E37" s="7">
        <v>0</v>
      </c>
      <c r="F37" s="7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3:13" ht="12.7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4.25">
      <c r="B39" s="5" t="s">
        <v>29</v>
      </c>
      <c r="C39" s="6">
        <f>C35</f>
        <v>13880444</v>
      </c>
      <c r="D39" s="6">
        <f>D35</f>
        <v>13260718.59</v>
      </c>
      <c r="E39" s="6">
        <f>E35</f>
        <v>16884909.5</v>
      </c>
      <c r="F39" s="6">
        <f>F35</f>
        <v>17019771.47</v>
      </c>
      <c r="G39" s="6">
        <f>G35</f>
        <v>18403488.33</v>
      </c>
      <c r="H39" s="6">
        <f>H35</f>
        <v>15436526.66</v>
      </c>
      <c r="I39" s="6">
        <f>I35</f>
        <v>20324536.8</v>
      </c>
      <c r="J39" s="6">
        <f>J35</f>
        <v>32720411.430000003</v>
      </c>
      <c r="K39" s="6">
        <f>K35</f>
        <v>23103508.89</v>
      </c>
      <c r="L39" s="6">
        <f>L35</f>
        <v>25823219.92</v>
      </c>
      <c r="M39" s="6">
        <f>M35</f>
        <v>30734294.729999997</v>
      </c>
    </row>
    <row r="43" ht="14.25"/>
    <row r="44" ht="14.25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2017-02-25T18:37:02Z</dcterms:created>
  <dcterms:modified xsi:type="dcterms:W3CDTF">2017-11-04T18:31:09Z</dcterms:modified>
  <cp:category/>
  <cp:version/>
  <cp:contentType/>
  <cp:contentStatus/>
  <cp:revision>34</cp:revision>
</cp:coreProperties>
</file>